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mc:AlternateContent xmlns:mc="http://schemas.openxmlformats.org/markup-compatibility/2006">
    <mc:Choice Requires="x15">
      <x15ac:absPath xmlns:x15ac="http://schemas.microsoft.com/office/spreadsheetml/2010/11/ac" url="X:\FMV6500\HP\公共工事（元下間）\"/>
    </mc:Choice>
  </mc:AlternateContent>
  <xr:revisionPtr revIDLastSave="0" documentId="8_{2093CB90-9C5F-4551-87F1-39B449BEA50F}" xr6:coauthVersionLast="47" xr6:coauthVersionMax="47" xr10:uidLastSave="{00000000-0000-0000-0000-000000000000}"/>
  <bookViews>
    <workbookView xWindow="-120" yWindow="-120" windowWidth="29040" windowHeight="15840" xr2:uid="{00000000-000D-0000-FFFF-FFFF00000000}"/>
  </bookViews>
  <sheets>
    <sheet name="購入率計算サポート" sheetId="1" r:id="rId1"/>
    <sheet name="Sheet2" sheetId="2" r:id="rId2"/>
    <sheet name="Sheet3" sheetId="3" r:id="rId3"/>
  </sheets>
  <definedNames>
    <definedName name="_xlnm.Print_Area" localSheetId="0">購入率計算サポート!$A$1:$O$26</definedName>
    <definedName name="金額区分別購入率">購入率計算サポート!$A$16:$N$20</definedName>
    <definedName name="区分１">購入率計算サポート!$A$16:$N$16</definedName>
    <definedName name="区分２">購入率計算サポート!$A$17:$N$17</definedName>
    <definedName name="区分３">購入率計算サポート!$A$18:$N$18</definedName>
    <definedName name="区分４">購入率計算サポート!$A$19:$N$19</definedName>
    <definedName name="区分５">購入率計算サポート!$A$20:$N$20</definedName>
  </definedNames>
  <calcPr calcId="191029"/>
</workbook>
</file>

<file path=xl/calcChain.xml><?xml version="1.0" encoding="utf-8"?>
<calcChain xmlns="http://schemas.openxmlformats.org/spreadsheetml/2006/main">
  <c r="F29" i="1" l="1"/>
  <c r="G29" i="1"/>
  <c r="H29" i="1"/>
  <c r="I29" i="1"/>
  <c r="K29" i="1"/>
  <c r="L29" i="1"/>
  <c r="M29" i="1"/>
  <c r="N29" i="1"/>
  <c r="E30" i="1"/>
  <c r="F30" i="1"/>
  <c r="G30" i="1"/>
  <c r="H30" i="1"/>
  <c r="I30" i="1"/>
  <c r="B30" i="1" l="1"/>
  <c r="E11" i="1"/>
  <c r="E29" i="1" l="1"/>
  <c r="J29" i="1"/>
  <c r="B29" i="1" l="1"/>
  <c r="Q8" i="1" s="1"/>
  <c r="L8" i="1" s="1"/>
  <c r="L9" i="1" s="1"/>
</calcChain>
</file>

<file path=xl/sharedStrings.xml><?xml version="1.0" encoding="utf-8"?>
<sst xmlns="http://schemas.openxmlformats.org/spreadsheetml/2006/main" count="39" uniqueCount="37">
  <si>
    <t>土木</t>
    <rPh sb="0" eb="2">
      <t>ドボク</t>
    </rPh>
    <phoneticPr fontId="2"/>
  </si>
  <si>
    <t>舗装</t>
    <rPh sb="0" eb="2">
      <t>ホソウ</t>
    </rPh>
    <phoneticPr fontId="2"/>
  </si>
  <si>
    <t>堰堤</t>
    <rPh sb="0" eb="2">
      <t>エンテイ</t>
    </rPh>
    <phoneticPr fontId="2"/>
  </si>
  <si>
    <t>浚渫・埋立</t>
    <rPh sb="0" eb="2">
      <t>シュンセツ</t>
    </rPh>
    <rPh sb="3" eb="5">
      <t>ウメタテ</t>
    </rPh>
    <phoneticPr fontId="2"/>
  </si>
  <si>
    <t>その他土木</t>
    <rPh sb="2" eb="3">
      <t>タ</t>
    </rPh>
    <rPh sb="3" eb="5">
      <t>ドボク</t>
    </rPh>
    <phoneticPr fontId="2"/>
  </si>
  <si>
    <t>建築</t>
    <rPh sb="0" eb="2">
      <t>ケンチク</t>
    </rPh>
    <phoneticPr fontId="2"/>
  </si>
  <si>
    <t>設備</t>
    <rPh sb="0" eb="2">
      <t>セツビ</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</si>
  <si>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</si>
  <si>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</si>
  <si>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屋外の電気等</t>
    <rPh sb="0" eb="2">
      <t>オクガイ</t>
    </rPh>
    <rPh sb="3" eb="5">
      <t>デンキ</t>
    </rPh>
    <rPh sb="5" eb="6">
      <t>トウ</t>
    </rPh>
    <phoneticPr fontId="2"/>
  </si>
  <si>
    <t>機械器具設置</t>
    <rPh sb="0" eb="2">
      <t>キカイ</t>
    </rPh>
    <rPh sb="2" eb="4">
      <t>キグ</t>
    </rPh>
    <rPh sb="4" eb="6">
      <t>セッチ</t>
    </rPh>
    <phoneticPr fontId="2"/>
  </si>
  <si>
    <t>総工事費</t>
    <rPh sb="0" eb="1">
      <t>ソウ</t>
    </rPh>
    <rPh sb="1" eb="4">
      <t>コウジヒ</t>
    </rPh>
    <phoneticPr fontId="2"/>
  </si>
  <si>
    <t>工事種別</t>
    <rPh sb="0" eb="2">
      <t>コウジ</t>
    </rPh>
    <rPh sb="2" eb="4">
      <t>シュベツ</t>
    </rPh>
    <phoneticPr fontId="2"/>
  </si>
  <si>
    <t>円</t>
    <rPh sb="0" eb="1">
      <t>エン</t>
    </rPh>
    <phoneticPr fontId="2"/>
  </si>
  <si>
    <t>％</t>
    <phoneticPr fontId="2"/>
  </si>
  <si>
    <t>金額区分</t>
    <rPh sb="0" eb="2">
      <t>キンガク</t>
    </rPh>
    <rPh sb="2" eb="4">
      <t>クブン</t>
    </rPh>
    <phoneticPr fontId="2"/>
  </si>
  <si>
    <t>金額区分</t>
    <rPh sb="0" eb="2">
      <t>キンガク</t>
    </rPh>
    <rPh sb="2" eb="4">
      <t>クブン</t>
    </rPh>
    <phoneticPr fontId="2"/>
  </si>
  <si>
    <t>隧道</t>
    <rPh sb="0" eb="1">
      <t>ズイ</t>
    </rPh>
    <rPh sb="1" eb="2">
      <t>ドウ</t>
    </rPh>
    <phoneticPr fontId="2"/>
  </si>
  <si>
    <t>橋梁等</t>
    <rPh sb="0" eb="2">
      <t>キョウリョウ</t>
    </rPh>
    <phoneticPr fontId="2"/>
  </si>
  <si>
    <t>①総工事費（税込）</t>
    <rPh sb="1" eb="2">
      <t>ソウ</t>
    </rPh>
    <rPh sb="2" eb="5">
      <t>コウジヒ</t>
    </rPh>
    <rPh sb="6" eb="8">
      <t>ゼイコ</t>
    </rPh>
    <phoneticPr fontId="2"/>
  </si>
  <si>
    <t>②工　事　種　別</t>
    <rPh sb="1" eb="2">
      <t>コウ</t>
    </rPh>
    <rPh sb="3" eb="4">
      <t>コト</t>
    </rPh>
    <rPh sb="5" eb="6">
      <t>タネ</t>
    </rPh>
    <rPh sb="7" eb="8">
      <t>ベツ</t>
    </rPh>
    <phoneticPr fontId="2"/>
  </si>
  <si>
    <t>③加　入　率</t>
    <rPh sb="1" eb="2">
      <t>カ</t>
    </rPh>
    <rPh sb="3" eb="4">
      <t>イリ</t>
    </rPh>
    <rPh sb="5" eb="6">
      <t>リツ</t>
    </rPh>
    <phoneticPr fontId="2"/>
  </si>
  <si>
    <t>入力欄</t>
    <rPh sb="0" eb="2">
      <t>ニュウリョク</t>
    </rPh>
    <rPh sb="2" eb="3">
      <t>ラン</t>
    </rPh>
    <phoneticPr fontId="2"/>
  </si>
  <si>
    <t>500,000千円以上</t>
    <rPh sb="7" eb="9">
      <t>センエン</t>
    </rPh>
    <rPh sb="9" eb="11">
      <t>イジョウ</t>
    </rPh>
    <phoneticPr fontId="2"/>
  </si>
  <si>
    <t xml:space="preserve">      1,000 ～     9,999千円　</t>
    <rPh sb="23" eb="25">
      <t>センエン</t>
    </rPh>
    <phoneticPr fontId="2"/>
  </si>
  <si>
    <t>100,000 ～ 499,999千円　</t>
    <rPh sb="17" eb="19">
      <t>センエン</t>
    </rPh>
    <phoneticPr fontId="2"/>
  </si>
  <si>
    <t xml:space="preserve">   50,000 ～   99,999千円　</t>
    <rPh sb="20" eb="22">
      <t>センエン</t>
    </rPh>
    <phoneticPr fontId="2"/>
  </si>
  <si>
    <t xml:space="preserve">   10,000 ～   49,999千円　</t>
    <rPh sb="20" eb="22">
      <t>センエン</t>
    </rPh>
    <phoneticPr fontId="2"/>
  </si>
  <si>
    <t>（注２）総工事費100万円以下の購入率が示されていませんが、100万円以下については、対象労働者の延べ就労日数が把握できるものとして省かれております。</t>
    <phoneticPr fontId="2"/>
  </si>
  <si>
    <t>（注３）この購入率は、当機構で定めた率であり工事発注者が独自で率を設けている場合もありますので発注者に確認してください。</t>
    <phoneticPr fontId="2"/>
  </si>
  <si>
    <t>ここは非表示にします。</t>
    <rPh sb="3" eb="6">
      <t>ヒヒョウジ</t>
    </rPh>
    <phoneticPr fontId="2"/>
  </si>
  <si>
    <t xml:space="preserve">        資材を金額に換算した額）の合計額をいう。</t>
    <rPh sb="8" eb="10">
      <t>シザイ</t>
    </rPh>
    <phoneticPr fontId="2"/>
  </si>
  <si>
    <t>（注１）総工事費とは、請負契約額（消費税相当額を含む。）と無償支給材料評価額（発注機関が施工者に対し工事用の建設資材を無償で支給した場合、その建設</t>
    <phoneticPr fontId="2"/>
  </si>
  <si>
    <t xml:space="preserve">        もし、把握できない場合には、100万円からの購入率を参考にしてください。</t>
    <phoneticPr fontId="2"/>
  </si>
  <si>
    <t>日分</t>
    <rPh sb="0" eb="1">
      <t>ニチ</t>
    </rPh>
    <rPh sb="1" eb="2">
      <t>ブン</t>
    </rPh>
    <phoneticPr fontId="2"/>
  </si>
  <si>
    <t>共済証紙・退職金ポイント必要数</t>
    <rPh sb="0" eb="2">
      <t>キョウサイ</t>
    </rPh>
    <rPh sb="2" eb="4">
      <t>ショウシ</t>
    </rPh>
    <rPh sb="5" eb="8">
      <t>タイショクキン</t>
    </rPh>
    <rPh sb="12" eb="15">
      <t>ヒツヨウスウ</t>
    </rPh>
    <phoneticPr fontId="2"/>
  </si>
  <si>
    <t>共済証紙・退職金ポイント購入額</t>
    <rPh sb="0" eb="2">
      <t>キョウサイ</t>
    </rPh>
    <rPh sb="2" eb="4">
      <t>ショウシ</t>
    </rPh>
    <rPh sb="5" eb="8">
      <t>タイショクキン</t>
    </rPh>
    <rPh sb="12" eb="14">
      <t>コウニュウ</t>
    </rPh>
    <rPh sb="14" eb="1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</si>
</sst>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26"/>
      <color rgb="FF00B050"/>
      <name val="ＭＳ Ｐゴシック"/>
      <family val="3"/>
      <charset val="128"/>
      <scheme val="minor"/>
    </font>
    <font>
      <b/>
      <sz val="26"/>
      <color rgb="FFFF0000"/>
      <name val="ＭＳ Ｐゴシック"/>
      <family val="3"/>
      <charset val="128"/>
      <scheme val="minor"/>
    </font>
    <font>
      <sz val="26"/>
      <color rgb="FF00B050"/>
      <name val="ＭＳ Ｐゴシック"/>
      <family val="2"/>
      <charset val="128"/>
      <scheme val="minor"/>
    </font>
    <font>
      <sz val="26"/>
      <color rgb="FFFF0000"/>
      <name val="ＭＳ Ｐゴシック"/>
      <family val="2"/>
      <charset val="128"/>
      <scheme val="minor"/>
    </font>
    <font>
      <b/>
      <sz val="36"/>
      <color theme="1"/>
      <name val="ＭＳ Ｐゴシック"/>
      <family val="3"/>
      <charset val="128"/>
      <scheme val="minor"/>
    </font>
    <font>
      <sz val="11"/>
      <color rgb="FFFF0000"/>
      <name val="ＭＳ Ｐゴシック"/>
      <family val="2"/>
      <charset val="128"/>
      <scheme val="minor"/>
    </font>
    <font>
      <sz val="11"/>
      <color rgb="FF0070C0"/>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color rgb="FF002060"/>
      <name val="HGP創英角ﾎﾟｯﾌﾟ体"/>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rgb="FFDCEF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rgb="FF0033CC"/>
      </left>
      <right style="thick">
        <color rgb="FF0033CC"/>
      </right>
      <top style="thick">
        <color rgb="FF0033CC"/>
      </top>
      <bottom style="thick">
        <color rgb="FF0033CC"/>
      </bottom>
      <diagonal/>
    </border>
    <border>
      <left style="medium">
        <color theme="1" tint="0.34998626667073579"/>
      </left>
      <right style="medium">
        <color theme="1"/>
      </right>
      <top style="medium">
        <color theme="1" tint="0.34998626667073579"/>
      </top>
      <bottom style="medium">
        <color theme="1" tint="0.34998626667073579"/>
      </bottom>
      <diagonal/>
    </border>
    <border>
      <left style="medium">
        <color theme="1"/>
      </left>
      <right style="medium">
        <color theme="1"/>
      </right>
      <top style="medium">
        <color theme="1" tint="0.34998626667073579"/>
      </top>
      <bottom style="medium">
        <color theme="1" tint="0.34998626667073579"/>
      </bottom>
      <diagonal/>
    </border>
    <border>
      <left style="medium">
        <color theme="1"/>
      </left>
      <right style="thick">
        <color rgb="FF0033CC"/>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thick">
        <color rgb="FF0033CC"/>
      </right>
      <top style="medium">
        <color theme="1" tint="0.34998626667073579"/>
      </top>
      <bottom style="medium">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thick">
        <color rgb="FF0033CC"/>
      </right>
      <top style="medium">
        <color theme="1" tint="0.34998626667073579"/>
      </top>
      <bottom/>
      <diagonal/>
    </border>
    <border>
      <left style="double">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3" xfId="0" applyBorder="1" applyAlignment="1">
      <alignment horizontal="right" vertical="center"/>
    </xf>
    <xf numFmtId="176" fontId="0" fillId="0" borderId="1" xfId="0" applyNumberFormat="1" applyBorder="1">
      <alignment vertical="center"/>
    </xf>
    <xf numFmtId="176" fontId="0" fillId="0" borderId="6"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7" xfId="0" applyNumberFormat="1" applyBorder="1">
      <alignment vertical="center"/>
    </xf>
    <xf numFmtId="0" fontId="3" fillId="0" borderId="0" xfId="0" applyFont="1">
      <alignment vertical="center"/>
    </xf>
    <xf numFmtId="0" fontId="9" fillId="0" borderId="0" xfId="0" applyFont="1">
      <alignment vertical="center"/>
    </xf>
    <xf numFmtId="0" fontId="10" fillId="0" borderId="1" xfId="0" applyFont="1" applyBorder="1">
      <alignment vertical="center"/>
    </xf>
    <xf numFmtId="0" fontId="4" fillId="0" borderId="1" xfId="0" applyFont="1" applyBorder="1" applyAlignment="1">
      <alignment horizontal="center" vertical="center"/>
    </xf>
    <xf numFmtId="0" fontId="5" fillId="0" borderId="1" xfId="0" applyFont="1" applyBorder="1">
      <alignment vertical="center"/>
    </xf>
    <xf numFmtId="0" fontId="12" fillId="2" borderId="1"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4" fillId="0" borderId="0" xfId="0" applyFont="1" applyAlignment="1">
      <alignment horizontal="center" vertical="center"/>
    </xf>
    <xf numFmtId="38" fontId="8" fillId="0" borderId="0" xfId="1" applyFont="1" applyBorder="1" applyAlignment="1">
      <alignment horizontal="right" vertical="center"/>
    </xf>
    <xf numFmtId="0" fontId="9" fillId="0" borderId="1" xfId="0" applyFont="1" applyBorder="1">
      <alignment vertical="center"/>
    </xf>
    <xf numFmtId="0" fontId="0" fillId="0" borderId="16" xfId="0" applyBorder="1">
      <alignment vertical="center"/>
    </xf>
    <xf numFmtId="0" fontId="0" fillId="0" borderId="17" xfId="0" applyBorder="1" applyAlignment="1">
      <alignment horizontal="left" vertical="center"/>
    </xf>
    <xf numFmtId="38" fontId="0" fillId="5" borderId="18" xfId="1" applyFont="1" applyFill="1" applyBorder="1" applyAlignment="1" applyProtection="1">
      <alignment horizontal="center" vertical="center"/>
      <protection locked="0"/>
    </xf>
    <xf numFmtId="38" fontId="7" fillId="5" borderId="18" xfId="1" applyFont="1" applyFill="1" applyBorder="1" applyAlignment="1" applyProtection="1">
      <alignment horizontal="center" vertical="center" shrinkToFit="1"/>
      <protection locked="0"/>
    </xf>
    <xf numFmtId="38" fontId="6" fillId="5" borderId="18" xfId="1" applyFont="1" applyFill="1" applyBorder="1" applyAlignment="1" applyProtection="1">
      <alignment horizontal="center" vertical="center" shrinkToFit="1"/>
      <protection locked="0"/>
    </xf>
    <xf numFmtId="0" fontId="16" fillId="0" borderId="0" xfId="0" applyFont="1" applyAlignment="1">
      <alignment horizontal="center"/>
    </xf>
    <xf numFmtId="0" fontId="0" fillId="0" borderId="1" xfId="0" applyBorder="1" applyAlignment="1">
      <alignment horizontal="center" vertical="center"/>
    </xf>
    <xf numFmtId="0" fontId="0" fillId="0" borderId="0" xfId="0" applyAlignment="1">
      <alignment horizontal="left" vertical="center" wrapText="1"/>
    </xf>
    <xf numFmtId="0" fontId="11" fillId="0" borderId="0" xfId="0" applyFont="1">
      <alignment vertical="center"/>
    </xf>
    <xf numFmtId="0" fontId="15" fillId="0" borderId="0" xfId="0" applyFont="1" applyAlignment="1">
      <alignment horizontal="left" vertical="center"/>
    </xf>
    <xf numFmtId="38" fontId="7" fillId="0" borderId="0" xfId="1" applyFont="1" applyFill="1" applyBorder="1" applyAlignment="1" applyProtection="1">
      <alignment horizontal="center" vertical="center" shrinkToFit="1"/>
      <protection locked="0"/>
    </xf>
    <xf numFmtId="0" fontId="17" fillId="0" borderId="0" xfId="0" applyFont="1">
      <alignment vertical="center"/>
    </xf>
    <xf numFmtId="0" fontId="18" fillId="0" borderId="0" xfId="0" applyFont="1">
      <alignment vertical="center"/>
    </xf>
    <xf numFmtId="0" fontId="19" fillId="0" borderId="0" xfId="0" applyFont="1">
      <alignment vertical="center"/>
    </xf>
    <xf numFmtId="0" fontId="17" fillId="0" borderId="0" xfId="0" applyFont="1" applyAlignment="1">
      <alignment horizontal="left" vertical="center" wrapText="1"/>
    </xf>
    <xf numFmtId="176" fontId="0" fillId="0" borderId="0" xfId="0" applyNumberFormat="1">
      <alignment vertical="center"/>
    </xf>
    <xf numFmtId="0" fontId="10" fillId="0" borderId="0" xfId="0" applyFont="1">
      <alignment vertical="center"/>
    </xf>
    <xf numFmtId="0" fontId="4"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20" fillId="0" borderId="0" xfId="0" applyFont="1" applyAlignment="1">
      <alignment horizontal="left" vertical="center"/>
    </xf>
    <xf numFmtId="0" fontId="19" fillId="0" borderId="0" xfId="0" applyFont="1" applyAlignment="1">
      <alignment horizontal="left" vertical="center"/>
    </xf>
    <xf numFmtId="38" fontId="8" fillId="0" borderId="14" xfId="1" applyFont="1" applyBorder="1" applyAlignment="1">
      <alignment horizontal="right" vertical="center" shrinkToFit="1"/>
    </xf>
    <xf numFmtId="38" fontId="8" fillId="0" borderId="15" xfId="1" applyFont="1" applyBorder="1" applyAlignment="1">
      <alignment horizontal="right" vertical="center" shrinkToFit="1"/>
    </xf>
    <xf numFmtId="0" fontId="11" fillId="0" borderId="1" xfId="0" applyFont="1" applyBorder="1" applyAlignment="1">
      <alignment horizontal="center" vertical="center" textRotation="255"/>
    </xf>
    <xf numFmtId="0" fontId="0" fillId="0" borderId="13" xfId="0" applyBorder="1" applyAlignment="1">
      <alignment horizontal="center" vertical="center"/>
    </xf>
    <xf numFmtId="0" fontId="13" fillId="0" borderId="19" xfId="0" applyFont="1" applyBorder="1" applyAlignment="1">
      <alignment horizontal="left" vertical="distributed"/>
    </xf>
    <xf numFmtId="0" fontId="13" fillId="0" borderId="20" xfId="0" applyFont="1" applyBorder="1" applyAlignment="1">
      <alignment horizontal="left" vertical="distributed"/>
    </xf>
    <xf numFmtId="0" fontId="13" fillId="0" borderId="21" xfId="0" applyFont="1" applyBorder="1" applyAlignment="1">
      <alignment horizontal="left" vertical="distributed"/>
    </xf>
    <xf numFmtId="0" fontId="12" fillId="2" borderId="6"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3" fillId="0" borderId="22" xfId="0" applyFont="1" applyBorder="1" applyAlignment="1">
      <alignment horizontal="left" vertical="distributed"/>
    </xf>
    <xf numFmtId="0" fontId="13" fillId="0" borderId="23" xfId="0" applyFont="1" applyBorder="1" applyAlignment="1">
      <alignment horizontal="left" vertical="distributed"/>
    </xf>
    <xf numFmtId="0" fontId="13" fillId="0" borderId="24" xfId="0" applyFont="1" applyBorder="1" applyAlignment="1">
      <alignment horizontal="left" vertical="distributed"/>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38" fontId="8" fillId="0" borderId="28" xfId="1" applyFont="1" applyBorder="1" applyAlignment="1">
      <alignment horizontal="right" vertical="center"/>
    </xf>
    <xf numFmtId="0" fontId="13" fillId="0" borderId="28" xfId="0" applyFont="1" applyBorder="1" applyAlignment="1">
      <alignment horizontal="center" vertical="center" shrinkToFit="1"/>
    </xf>
    <xf numFmtId="0" fontId="0" fillId="0" borderId="0" xfId="0" applyAlignment="1">
      <alignment horizontal="left" vertical="center" wrapText="1"/>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0" fillId="0" borderId="6" xfId="0" applyBorder="1" applyAlignment="1">
      <alignment horizontal="right" vertical="center"/>
    </xf>
    <xf numFmtId="0" fontId="0" fillId="0" borderId="12" xfId="0"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17" fillId="0" borderId="0" xfId="0" applyFont="1" applyAlignment="1">
      <alignment horizontal="left" vertical="center" wrapText="1"/>
    </xf>
  </cellXfs>
  <cellStyles count="2">
    <cellStyle name="桁区切り" xfId="1" builtinId="6"/>
    <cellStyle name="標準" xfId="0" builtinId="0"/>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8E40"/>
      <color rgb="FFFFCCFF"/>
      <color rgb="FF0033CC"/>
      <color rgb="FFA8E19F"/>
      <color rgb="FFDCEFF4"/>
      <color rgb="FFFFFFCC"/>
      <color rgb="FFFF66FF"/>
      <color rgb="FF8FD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19050</xdr:rowOff>
    </xdr:from>
    <xdr:to>
      <xdr:col>4</xdr:col>
      <xdr:colOff>0</xdr:colOff>
      <xdr:row>14</xdr:row>
      <xdr:rowOff>304800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61950" y="3429000"/>
          <a:ext cx="1924050" cy="4572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928687</xdr:colOff>
      <xdr:row>9</xdr:row>
      <xdr:rowOff>103189</xdr:rowOff>
    </xdr:from>
    <xdr:to>
      <xdr:col>14</xdr:col>
      <xdr:colOff>388935</xdr:colOff>
      <xdr:row>11</xdr:row>
      <xdr:rowOff>563563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738812" y="2198689"/>
          <a:ext cx="6183311" cy="968374"/>
        </a:xfrm>
        <a:prstGeom prst="wedgeRoundRectCallout">
          <a:avLst>
            <a:gd name="adj1" fmla="val 37396"/>
            <a:gd name="adj2" fmla="val -18609"/>
            <a:gd name="adj3" fmla="val 16667"/>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2060"/>
              </a:solidFill>
              <a:latin typeface="HGP創英角ﾎﾟｯﾌﾟ体" pitchFamily="50" charset="-128"/>
              <a:ea typeface="ＤＨＰ平成ゴシックW5" pitchFamily="2" charset="-128"/>
            </a:rPr>
            <a:t>算出された購入額は、</a:t>
          </a:r>
          <a:r>
            <a:rPr kumimoji="1" lang="ja-JP" altLang="en-US" sz="1200" u="sng">
              <a:solidFill>
                <a:srgbClr val="FF0000"/>
              </a:solidFill>
              <a:latin typeface="HGP創英角ﾎﾟｯﾌﾟ体" pitchFamily="50" charset="-128"/>
              <a:ea typeface="ＤＨＰ平成ゴシックW5" pitchFamily="2" charset="-128"/>
            </a:rPr>
            <a:t>総工事費に対する参考値</a:t>
          </a:r>
          <a:r>
            <a:rPr kumimoji="1" lang="ja-JP" altLang="en-US" sz="1200">
              <a:solidFill>
                <a:srgbClr val="002060"/>
              </a:solidFill>
              <a:latin typeface="HGP創英角ﾎﾟｯﾌﾟ体" pitchFamily="50" charset="-128"/>
              <a:ea typeface="ＤＨＰ平成ゴシックW5" pitchFamily="2" charset="-128"/>
            </a:rPr>
            <a:t>であることに留意してください。</a:t>
          </a:r>
          <a:endParaRPr kumimoji="1" lang="en-US" altLang="ja-JP" sz="1200">
            <a:solidFill>
              <a:srgbClr val="002060"/>
            </a:solidFill>
            <a:latin typeface="HGP創英角ﾎﾟｯﾌﾟ体" pitchFamily="50" charset="-128"/>
            <a:ea typeface="ＤＨＰ平成ゴシックW5" pitchFamily="2" charset="-128"/>
          </a:endParaRPr>
        </a:p>
        <a:p>
          <a:pPr algn="l"/>
          <a:r>
            <a:rPr kumimoji="1" lang="ja-JP" altLang="en-US" sz="1200">
              <a:solidFill>
                <a:srgbClr val="002060"/>
              </a:solidFill>
              <a:latin typeface="HGP創英角ﾎﾟｯﾌﾟ体" pitchFamily="50" charset="-128"/>
              <a:ea typeface="ＤＨＰ平成ゴシックW5" pitchFamily="2" charset="-128"/>
            </a:rPr>
            <a:t>（共済証紙または退職金ポイントの購入については、対象労働者数と当該労働</a:t>
          </a:r>
          <a:endParaRPr kumimoji="1" lang="en-US" altLang="ja-JP" sz="1200">
            <a:solidFill>
              <a:srgbClr val="002060"/>
            </a:solidFill>
            <a:latin typeface="HGP創英角ﾎﾟｯﾌﾟ体" pitchFamily="50" charset="-128"/>
            <a:ea typeface="ＤＨＰ平成ゴシックW5" pitchFamily="2" charset="-128"/>
          </a:endParaRPr>
        </a:p>
        <a:p>
          <a:pPr algn="l"/>
          <a:r>
            <a:rPr kumimoji="1" lang="ja-JP" altLang="en-US" sz="1200">
              <a:solidFill>
                <a:srgbClr val="002060"/>
              </a:solidFill>
              <a:latin typeface="HGP創英角ﾎﾟｯﾌﾟ体" pitchFamily="50" charset="-128"/>
              <a:ea typeface="ＤＨＰ平成ゴシックW5" pitchFamily="2" charset="-128"/>
            </a:rPr>
            <a:t>者の就労日数を的確に把握し、それに応じた額を購入することになっています。）</a:t>
          </a:r>
          <a:endParaRPr kumimoji="1" lang="en-US" altLang="ja-JP" sz="1200">
            <a:solidFill>
              <a:srgbClr val="002060"/>
            </a:solidFill>
            <a:latin typeface="HGP創英角ﾎﾟｯﾌﾟ体" pitchFamily="50" charset="-128"/>
            <a:ea typeface="ＤＨＰ平成ゴシックW5" pitchFamily="2" charset="-128"/>
          </a:endParaRPr>
        </a:p>
      </xdr:txBody>
    </xdr:sp>
    <xdr:clientData/>
  </xdr:twoCellAnchor>
  <xdr:twoCellAnchor>
    <xdr:from>
      <xdr:col>0</xdr:col>
      <xdr:colOff>0</xdr:colOff>
      <xdr:row>0</xdr:row>
      <xdr:rowOff>111125</xdr:rowOff>
    </xdr:from>
    <xdr:to>
      <xdr:col>6</xdr:col>
      <xdr:colOff>722312</xdr:colOff>
      <xdr:row>5</xdr:row>
      <xdr:rowOff>71437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111125"/>
          <a:ext cx="4572000" cy="833437"/>
        </a:xfrm>
        <a:prstGeom prst="roundRect">
          <a:avLst/>
        </a:prstGeom>
        <a:solidFill>
          <a:srgbClr val="FFCCFF">
            <a:alpha val="50196"/>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ea typeface="ＤＦ平成ゴシック体W5" pitchFamily="1" charset="-128"/>
            </a:rPr>
            <a:t>下記①～③の情報を</a:t>
          </a:r>
          <a:r>
            <a:rPr kumimoji="1" lang="ja-JP" altLang="en-US" sz="1200">
              <a:solidFill>
                <a:srgbClr val="0070C0"/>
              </a:solidFill>
              <a:ea typeface="ＤＦ平成ゴシック体W5" pitchFamily="1" charset="-128"/>
            </a:rPr>
            <a:t>青枠内</a:t>
          </a:r>
          <a:r>
            <a:rPr kumimoji="1" lang="ja-JP" altLang="en-US" sz="1200">
              <a:ea typeface="ＤＦ平成ゴシック体W5" pitchFamily="1" charset="-128"/>
            </a:rPr>
            <a:t>に入力すると、共済証紙・退職</a:t>
          </a:r>
          <a:endParaRPr kumimoji="1" lang="en-US" altLang="ja-JP" sz="1200">
            <a:ea typeface="ＤＦ平成ゴシック体W5" pitchFamily="1" charset="-128"/>
          </a:endParaRPr>
        </a:p>
        <a:p>
          <a:pPr algn="l"/>
          <a:r>
            <a:rPr kumimoji="1" lang="ja-JP" altLang="en-US" sz="1200">
              <a:ea typeface="ＤＦ平成ゴシック体W5" pitchFamily="1" charset="-128"/>
            </a:rPr>
            <a:t>金ポイントの必要数及び購入額が自動計算されます。</a:t>
          </a:r>
        </a:p>
      </xdr:txBody>
    </xdr:sp>
    <xdr:clientData/>
  </xdr:twoCellAnchor>
  <xdr:twoCellAnchor>
    <xdr:from>
      <xdr:col>5</xdr:col>
      <xdr:colOff>547688</xdr:colOff>
      <xdr:row>6</xdr:row>
      <xdr:rowOff>71437</xdr:rowOff>
    </xdr:from>
    <xdr:to>
      <xdr:col>7</xdr:col>
      <xdr:colOff>706438</xdr:colOff>
      <xdr:row>8</xdr:row>
      <xdr:rowOff>134938</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436938" y="1119187"/>
          <a:ext cx="2079625" cy="777876"/>
        </a:xfrm>
        <a:prstGeom prst="wedgeRoundRectCallout">
          <a:avLst>
            <a:gd name="adj1" fmla="val -75032"/>
            <a:gd name="adj2" fmla="val 6982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ea typeface="ＤＦ平成ゴシック体W5" pitchFamily="1" charset="-128"/>
            </a:rPr>
            <a:t>下表の工事種別に対応した</a:t>
          </a:r>
          <a:endParaRPr kumimoji="1" lang="en-US" altLang="ja-JP" sz="1050">
            <a:ea typeface="ＤＦ平成ゴシック体W5" pitchFamily="1" charset="-128"/>
          </a:endParaRPr>
        </a:p>
        <a:p>
          <a:pPr algn="l"/>
          <a:r>
            <a:rPr kumimoji="1" lang="ja-JP" altLang="en-US" sz="1050" b="1">
              <a:solidFill>
                <a:srgbClr val="008E40"/>
              </a:solidFill>
              <a:ea typeface="ＤＦ平成ゴシック体W5" pitchFamily="1" charset="-128"/>
            </a:rPr>
            <a:t>１～１０</a:t>
          </a:r>
          <a:r>
            <a:rPr kumimoji="1" lang="ja-JP" altLang="en-US" sz="1050">
              <a:ea typeface="ＤＦ平成ゴシック体W5" pitchFamily="1" charset="-128"/>
            </a:rPr>
            <a:t>までの番号を選択</a:t>
          </a:r>
          <a:endParaRPr kumimoji="1" lang="en-US" altLang="ja-JP" sz="1050">
            <a:ea typeface="ＤＦ平成ゴシック体W5" pitchFamily="1" charset="-128"/>
          </a:endParaRPr>
        </a:p>
        <a:p>
          <a:pPr algn="l"/>
          <a:r>
            <a:rPr kumimoji="1" lang="ja-JP" altLang="en-US" sz="1050">
              <a:ea typeface="ＤＦ平成ゴシック体W5" pitchFamily="1" charset="-128"/>
            </a:rPr>
            <a:t>してください。</a:t>
          </a:r>
          <a:endParaRPr kumimoji="1" lang="en-US" altLang="ja-JP" sz="1050">
            <a:ea typeface="ＤＦ平成ゴシック体W5" pitchFamily="1" charset="-128"/>
          </a:endParaRPr>
        </a:p>
      </xdr:txBody>
    </xdr:sp>
    <xdr:clientData/>
  </xdr:twoCellAnchor>
  <xdr:twoCellAnchor>
    <xdr:from>
      <xdr:col>5</xdr:col>
      <xdr:colOff>531809</xdr:colOff>
      <xdr:row>8</xdr:row>
      <xdr:rowOff>333375</xdr:rowOff>
    </xdr:from>
    <xdr:to>
      <xdr:col>7</xdr:col>
      <xdr:colOff>690559</xdr:colOff>
      <xdr:row>11</xdr:row>
      <xdr:rowOff>79375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421059" y="2095500"/>
          <a:ext cx="2079625" cy="762000"/>
        </a:xfrm>
        <a:prstGeom prst="wedgeRoundRectCallout">
          <a:avLst>
            <a:gd name="adj1" fmla="val -74650"/>
            <a:gd name="adj2" fmla="val 3212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ea typeface="ＤＦ平成ゴシック体W5" pitchFamily="1" charset="-128"/>
            </a:rPr>
            <a:t>当該工事における労働者の</a:t>
          </a:r>
          <a:endParaRPr kumimoji="1" lang="en-US" altLang="ja-JP" sz="1050">
            <a:ea typeface="ＤＦ平成ゴシック体W5" pitchFamily="1" charset="-128"/>
          </a:endParaRPr>
        </a:p>
        <a:p>
          <a:pPr algn="l"/>
          <a:r>
            <a:rPr kumimoji="1" lang="ja-JP" altLang="en-US" sz="1050">
              <a:ea typeface="ＤＦ平成ゴシック体W5" pitchFamily="1" charset="-128"/>
            </a:rPr>
            <a:t>建退共制度加入率を入力</a:t>
          </a:r>
          <a:endParaRPr kumimoji="1" lang="en-US" altLang="ja-JP" sz="1050">
            <a:ea typeface="ＤＦ平成ゴシック体W5" pitchFamily="1" charset="-128"/>
          </a:endParaRPr>
        </a:p>
        <a:p>
          <a:pPr algn="l"/>
          <a:r>
            <a:rPr kumimoji="1" lang="ja-JP" altLang="en-US" sz="1050">
              <a:ea typeface="ＤＦ平成ゴシック体W5" pitchFamily="1" charset="-128"/>
            </a:rPr>
            <a:t>してください。</a:t>
          </a:r>
          <a:endParaRPr kumimoji="1" lang="en-US" altLang="ja-JP" sz="1050">
            <a:ea typeface="ＤＦ平成ゴシック体W5" pitchFamily="1" charset="-128"/>
          </a:endParaRPr>
        </a:p>
      </xdr:txBody>
    </xdr:sp>
    <xdr:clientData/>
  </xdr:twoCellAnchor>
  <xdr:twoCellAnchor>
    <xdr:from>
      <xdr:col>7</xdr:col>
      <xdr:colOff>769938</xdr:colOff>
      <xdr:row>0</xdr:row>
      <xdr:rowOff>7937</xdr:rowOff>
    </xdr:from>
    <xdr:to>
      <xdr:col>14</xdr:col>
      <xdr:colOff>87313</xdr:colOff>
      <xdr:row>6</xdr:row>
      <xdr:rowOff>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5580063" y="7937"/>
          <a:ext cx="6040438" cy="1039813"/>
        </a:xfrm>
        <a:prstGeom prst="wedgeRectCallout">
          <a:avLst>
            <a:gd name="adj1" fmla="val -27378"/>
            <a:gd name="adj2" fmla="val 7081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50" kern="100">
              <a:solidFill>
                <a:srgbClr val="FF0000"/>
              </a:solidFill>
              <a:effectLst/>
              <a:ea typeface="ＭＳ Ｐゴシック" panose="020B0600070205080204" pitchFamily="50" charset="-128"/>
              <a:cs typeface="Times New Roman" panose="02020603050405020304" pitchFamily="18" charset="0"/>
            </a:rPr>
            <a:t>総工事費×</a:t>
          </a:r>
          <a:r>
            <a:rPr lang="ja-JP" altLang="en-US" sz="950" kern="100">
              <a:solidFill>
                <a:srgbClr val="FF0000"/>
              </a:solidFill>
              <a:effectLst/>
              <a:ea typeface="ＭＳ Ｐゴシック" panose="020B0600070205080204" pitchFamily="50" charset="-128"/>
              <a:cs typeface="Times New Roman" panose="02020603050405020304" pitchFamily="18" charset="0"/>
            </a:rPr>
            <a:t>共済</a:t>
          </a:r>
          <a:r>
            <a:rPr lang="ja-JP" sz="950" kern="100">
              <a:solidFill>
                <a:srgbClr val="FF0000"/>
              </a:solidFill>
              <a:effectLst/>
              <a:ea typeface="ＭＳ Ｐゴシック" panose="020B0600070205080204" pitchFamily="50" charset="-128"/>
              <a:cs typeface="Times New Roman" panose="02020603050405020304" pitchFamily="18" charset="0"/>
            </a:rPr>
            <a:t>証紙</a:t>
          </a:r>
          <a:r>
            <a:rPr lang="ja-JP" altLang="en-US" sz="950" kern="100">
              <a:solidFill>
                <a:srgbClr val="FF0000"/>
              </a:solidFill>
              <a:effectLst/>
              <a:ea typeface="ＭＳ Ｐゴシック" panose="020B0600070205080204" pitchFamily="50" charset="-128"/>
              <a:cs typeface="Times New Roman" panose="02020603050405020304" pitchFamily="18" charset="0"/>
            </a:rPr>
            <a:t>または退職金ポイントの</a:t>
          </a:r>
          <a:r>
            <a:rPr lang="ja-JP" sz="950" kern="100">
              <a:solidFill>
                <a:srgbClr val="FF0000"/>
              </a:solidFill>
              <a:effectLst/>
              <a:ea typeface="ＭＳ Ｐゴシック" panose="020B0600070205080204" pitchFamily="50" charset="-128"/>
              <a:cs typeface="Times New Roman" panose="02020603050405020304" pitchFamily="18" charset="0"/>
            </a:rPr>
            <a:t>購入率／</a:t>
          </a:r>
          <a:r>
            <a:rPr lang="en-US" sz="950" kern="100">
              <a:solidFill>
                <a:srgbClr val="FF0000"/>
              </a:solidFill>
              <a:effectLst/>
              <a:ea typeface="游明朝" panose="02020400000000000000" pitchFamily="18" charset="-128"/>
              <a:cs typeface="Times New Roman" panose="02020603050405020304" pitchFamily="18" charset="0"/>
            </a:rPr>
            <a:t>1,000</a:t>
          </a:r>
          <a:r>
            <a:rPr lang="ja-JP" sz="950" kern="100">
              <a:solidFill>
                <a:srgbClr val="FF0000"/>
              </a:solidFill>
              <a:effectLst/>
              <a:ea typeface="ＭＳ Ｐゴシック" panose="020B0600070205080204" pitchFamily="50" charset="-128"/>
              <a:cs typeface="Times New Roman" panose="02020603050405020304" pitchFamily="18" charset="0"/>
            </a:rPr>
            <a:t>×建退共制度加入率／</a:t>
          </a:r>
          <a:r>
            <a:rPr lang="en-US" sz="950" kern="100">
              <a:solidFill>
                <a:srgbClr val="FF0000"/>
              </a:solidFill>
              <a:effectLst/>
              <a:ea typeface="游明朝" panose="02020400000000000000" pitchFamily="18" charset="-128"/>
              <a:cs typeface="Times New Roman" panose="02020603050405020304" pitchFamily="18" charset="0"/>
            </a:rPr>
            <a:t>70</a:t>
          </a:r>
          <a:r>
            <a:rPr lang="ja-JP" sz="950" kern="100">
              <a:solidFill>
                <a:srgbClr val="FF0000"/>
              </a:solidFill>
              <a:effectLst/>
              <a:ea typeface="ＭＳ Ｐゴシック" panose="020B0600070205080204" pitchFamily="50" charset="-128"/>
              <a:cs typeface="Times New Roman" panose="02020603050405020304" pitchFamily="18" charset="0"/>
            </a:rPr>
            <a:t>％</a:t>
          </a:r>
          <a:endParaRPr lang="en-US" altLang="ja-JP" sz="950" kern="100">
            <a:solidFill>
              <a:srgbClr val="FF0000"/>
            </a:solidFill>
            <a:effectLst/>
            <a:ea typeface="ＭＳ Ｐゴシック" panose="020B0600070205080204" pitchFamily="50" charset="-128"/>
            <a:cs typeface="Times New Roman" panose="02020603050405020304" pitchFamily="18" charset="0"/>
          </a:endParaRPr>
        </a:p>
        <a:p>
          <a:pPr algn="l">
            <a:spcAft>
              <a:spcPts val="0"/>
            </a:spcAft>
          </a:pPr>
          <a:r>
            <a:rPr lang="ja-JP" sz="950" kern="100">
              <a:solidFill>
                <a:srgbClr val="FF0000"/>
              </a:solidFill>
              <a:effectLst/>
              <a:ea typeface="ＭＳ Ｐゴシック" panose="020B0600070205080204" pitchFamily="50" charset="-128"/>
              <a:cs typeface="Times New Roman" panose="02020603050405020304" pitchFamily="18" charset="0"/>
            </a:rPr>
            <a:t>＝</a:t>
          </a:r>
          <a:r>
            <a:rPr lang="en-US" altLang="ja-JP" sz="950" u="none" kern="100">
              <a:solidFill>
                <a:srgbClr val="FF0000"/>
              </a:solidFill>
              <a:effectLst/>
              <a:ea typeface="ＭＳ Ｐゴシック" panose="020B0600070205080204" pitchFamily="50" charset="-128"/>
              <a:cs typeface="Times New Roman" panose="02020603050405020304" pitchFamily="18" charset="0"/>
            </a:rPr>
            <a:t>【A】</a:t>
          </a:r>
          <a:r>
            <a:rPr lang="ja-JP" sz="950" u="none" kern="100">
              <a:solidFill>
                <a:srgbClr val="FF0000"/>
              </a:solidFill>
              <a:effectLst/>
              <a:ea typeface="ＭＳ Ｐゴシック" panose="020B0600070205080204" pitchFamily="50" charset="-128"/>
              <a:cs typeface="Times New Roman" panose="02020603050405020304" pitchFamily="18" charset="0"/>
            </a:rPr>
            <a:t>共済証紙</a:t>
          </a:r>
          <a:r>
            <a:rPr lang="ja-JP" altLang="en-US" sz="950" u="none" kern="100">
              <a:solidFill>
                <a:srgbClr val="FF0000"/>
              </a:solidFill>
              <a:effectLst/>
              <a:ea typeface="ＭＳ Ｐゴシック" panose="020B0600070205080204" pitchFamily="50" charset="-128"/>
              <a:cs typeface="Times New Roman" panose="02020603050405020304" pitchFamily="18" charset="0"/>
            </a:rPr>
            <a:t>または退職金ポイント購入の</a:t>
          </a:r>
          <a:r>
            <a:rPr lang="ja-JP" sz="950" u="none" kern="100">
              <a:solidFill>
                <a:srgbClr val="FF0000"/>
              </a:solidFill>
              <a:effectLst/>
              <a:ea typeface="ＭＳ Ｐゴシック" panose="020B0600070205080204" pitchFamily="50" charset="-128"/>
              <a:cs typeface="Times New Roman" panose="02020603050405020304" pitchFamily="18" charset="0"/>
            </a:rPr>
            <a:t>参考値</a:t>
          </a:r>
          <a:endParaRPr lang="ja-JP" sz="950" u="none" kern="100">
            <a:effectLst/>
            <a:ea typeface="游明朝" panose="02020400000000000000" pitchFamily="18"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50" u="none" kern="100">
              <a:solidFill>
                <a:srgbClr val="FF0000"/>
              </a:solidFill>
              <a:effectLst/>
              <a:ea typeface="ＭＳ Ｐゴシック" panose="020B0600070205080204" pitchFamily="50" charset="-128"/>
              <a:cs typeface="Times New Roman" panose="02020603050405020304" pitchFamily="18" charset="0"/>
            </a:rPr>
            <a:t>【A】</a:t>
          </a:r>
          <a:r>
            <a:rPr lang="ja-JP" sz="950" u="none" kern="100">
              <a:solidFill>
                <a:srgbClr val="FF0000"/>
              </a:solidFill>
              <a:effectLst/>
              <a:ea typeface="ＭＳ Ｐゴシック" panose="020B0600070205080204" pitchFamily="50" charset="-128"/>
              <a:cs typeface="Times New Roman" panose="02020603050405020304" pitchFamily="18" charset="0"/>
            </a:rPr>
            <a:t>÷</a:t>
          </a:r>
          <a:r>
            <a:rPr lang="en-US" sz="950" u="none" kern="100">
              <a:solidFill>
                <a:srgbClr val="FF0000"/>
              </a:solidFill>
              <a:effectLst/>
              <a:ea typeface="游明朝" panose="02020400000000000000" pitchFamily="18" charset="-128"/>
              <a:cs typeface="Times New Roman" panose="02020603050405020304" pitchFamily="18" charset="0"/>
            </a:rPr>
            <a:t>320</a:t>
          </a:r>
          <a:r>
            <a:rPr lang="ja-JP" sz="950" u="none" kern="100">
              <a:solidFill>
                <a:srgbClr val="FF0000"/>
              </a:solidFill>
              <a:effectLst/>
              <a:ea typeface="ＭＳ Ｐゴシック" panose="020B0600070205080204" pitchFamily="50" charset="-128"/>
              <a:cs typeface="Times New Roman" panose="02020603050405020304" pitchFamily="18" charset="0"/>
            </a:rPr>
            <a:t>（</a:t>
          </a:r>
          <a:r>
            <a:rPr lang="ja-JP" altLang="en-US" sz="950" u="none" kern="100">
              <a:solidFill>
                <a:srgbClr val="FF0000"/>
              </a:solidFill>
              <a:effectLst/>
              <a:ea typeface="ＭＳ Ｐゴシック" panose="020B0600070205080204" pitchFamily="50" charset="-128"/>
              <a:cs typeface="Times New Roman" panose="02020603050405020304" pitchFamily="18" charset="0"/>
            </a:rPr>
            <a:t>掛金日額</a:t>
          </a:r>
          <a:r>
            <a:rPr lang="ja-JP" sz="950" u="none" kern="100">
              <a:solidFill>
                <a:srgbClr val="FF0000"/>
              </a:solidFill>
              <a:effectLst/>
              <a:ea typeface="ＭＳ Ｐゴシック" panose="020B0600070205080204" pitchFamily="50" charset="-128"/>
              <a:cs typeface="Times New Roman" panose="02020603050405020304" pitchFamily="18" charset="0"/>
            </a:rPr>
            <a:t>）＝</a:t>
          </a:r>
          <a:r>
            <a:rPr lang="en-US" altLang="ja-JP" sz="950" u="none" kern="100">
              <a:solidFill>
                <a:srgbClr val="FF0000"/>
              </a:solidFill>
              <a:effectLst/>
              <a:ea typeface="ＭＳ Ｐゴシック" panose="020B0600070205080204" pitchFamily="50" charset="-128"/>
              <a:cs typeface="Times New Roman" panose="02020603050405020304" pitchFamily="18" charset="0"/>
            </a:rPr>
            <a:t>【B】</a:t>
          </a:r>
          <a:r>
            <a:rPr lang="ja-JP" altLang="en-US" sz="950" u="none" kern="100">
              <a:solidFill>
                <a:srgbClr val="FF0000"/>
              </a:solidFill>
              <a:effectLst/>
              <a:ea typeface="ＭＳ Ｐゴシック" panose="020B0600070205080204" pitchFamily="50" charset="-128"/>
              <a:cs typeface="Times New Roman" panose="02020603050405020304" pitchFamily="18" charset="0"/>
            </a:rPr>
            <a:t>共済</a:t>
          </a:r>
          <a:r>
            <a:rPr lang="ja-JP" sz="950" u="none" kern="100">
              <a:solidFill>
                <a:srgbClr val="FF0000"/>
              </a:solidFill>
              <a:effectLst/>
              <a:ea typeface="ＭＳ Ｐゴシック" panose="020B0600070205080204" pitchFamily="50" charset="-128"/>
              <a:cs typeface="Times New Roman" panose="02020603050405020304" pitchFamily="18" charset="0"/>
            </a:rPr>
            <a:t>証紙</a:t>
          </a:r>
          <a:r>
            <a:rPr lang="ja-JP" altLang="en-US" sz="950" u="none" kern="100">
              <a:solidFill>
                <a:srgbClr val="FF0000"/>
              </a:solidFill>
              <a:effectLst/>
              <a:ea typeface="ＭＳ Ｐゴシック" panose="020B0600070205080204" pitchFamily="50" charset="-128"/>
              <a:cs typeface="Times New Roman" panose="02020603050405020304" pitchFamily="18" charset="0"/>
            </a:rPr>
            <a:t>・退職金ポイント必要数（日分）（</a:t>
          </a:r>
          <a:r>
            <a:rPr lang="en-US" altLang="ja-JP" sz="950" kern="100">
              <a:solidFill>
                <a:srgbClr val="FF0000"/>
              </a:solidFill>
              <a:effectLst/>
              <a:ea typeface="ＭＳ Ｐゴシック" panose="020B0600070205080204" pitchFamily="50" charset="-128"/>
              <a:cs typeface="Times New Roman" panose="02020603050405020304" pitchFamily="18" charset="0"/>
            </a:rPr>
            <a:t>※</a:t>
          </a:r>
          <a:r>
            <a:rPr lang="ja-JP" sz="950" kern="100">
              <a:solidFill>
                <a:srgbClr val="FF0000"/>
              </a:solidFill>
              <a:effectLst/>
              <a:ea typeface="ＭＳ Ｐゴシック" panose="020B0600070205080204" pitchFamily="50" charset="-128"/>
              <a:cs typeface="Times New Roman" panose="02020603050405020304" pitchFamily="18" charset="0"/>
            </a:rPr>
            <a:t>小数点以下切り上げ）</a:t>
          </a:r>
          <a:endParaRPr lang="en-US" altLang="ja-JP" sz="950" kern="100">
            <a:solidFill>
              <a:schemeClr val="lt1"/>
            </a:solidFill>
            <a:effectLst/>
            <a:ea typeface="游明朝" panose="02020400000000000000" pitchFamily="18"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50" kern="100">
              <a:solidFill>
                <a:srgbClr val="FF0000"/>
              </a:solidFill>
              <a:effectLst/>
              <a:ea typeface="ＭＳ Ｐゴシック" panose="020B0600070205080204" pitchFamily="50" charset="-128"/>
              <a:cs typeface="Times New Roman" panose="02020603050405020304" pitchFamily="18" charset="0"/>
            </a:rPr>
            <a:t>【B】</a:t>
          </a:r>
          <a:r>
            <a:rPr lang="ja-JP" sz="950" kern="100">
              <a:solidFill>
                <a:srgbClr val="FF0000"/>
              </a:solidFill>
              <a:effectLst/>
              <a:ea typeface="ＭＳ Ｐゴシック" panose="020B0600070205080204" pitchFamily="50" charset="-128"/>
              <a:cs typeface="Times New Roman" panose="02020603050405020304" pitchFamily="18" charset="0"/>
            </a:rPr>
            <a:t>×</a:t>
          </a:r>
          <a:r>
            <a:rPr lang="en-US" sz="950" kern="100">
              <a:solidFill>
                <a:srgbClr val="FF0000"/>
              </a:solidFill>
              <a:effectLst/>
              <a:ea typeface="游明朝" panose="02020400000000000000" pitchFamily="18" charset="-128"/>
              <a:cs typeface="Times New Roman" panose="02020603050405020304" pitchFamily="18" charset="0"/>
            </a:rPr>
            <a:t>320</a:t>
          </a:r>
          <a:r>
            <a:rPr lang="ja-JP" sz="950" kern="100">
              <a:solidFill>
                <a:srgbClr val="FF0000"/>
              </a:solidFill>
              <a:effectLst/>
              <a:ea typeface="ＭＳ Ｐゴシック" panose="020B0600070205080204" pitchFamily="50" charset="-128"/>
              <a:cs typeface="Times New Roman" panose="02020603050405020304" pitchFamily="18" charset="0"/>
            </a:rPr>
            <a:t>（</a:t>
          </a:r>
          <a:r>
            <a:rPr lang="ja-JP" altLang="en-US" sz="950" kern="100">
              <a:solidFill>
                <a:srgbClr val="FF0000"/>
              </a:solidFill>
              <a:effectLst/>
              <a:ea typeface="ＭＳ Ｐゴシック" panose="020B0600070205080204" pitchFamily="50" charset="-128"/>
              <a:cs typeface="Times New Roman" panose="02020603050405020304" pitchFamily="18" charset="0"/>
            </a:rPr>
            <a:t>掛金日額</a:t>
          </a:r>
          <a:r>
            <a:rPr lang="ja-JP" sz="950" kern="100">
              <a:solidFill>
                <a:srgbClr val="FF0000"/>
              </a:solidFill>
              <a:effectLst/>
              <a:ea typeface="ＭＳ Ｐゴシック" panose="020B0600070205080204" pitchFamily="50" charset="-128"/>
              <a:cs typeface="Times New Roman" panose="02020603050405020304" pitchFamily="18" charset="0"/>
            </a:rPr>
            <a:t>）＝</a:t>
          </a:r>
          <a:r>
            <a:rPr lang="ja-JP" altLang="en-US" sz="950" u="sng" kern="100">
              <a:solidFill>
                <a:srgbClr val="FF0000"/>
              </a:solidFill>
              <a:effectLst/>
              <a:ea typeface="ＭＳ Ｐゴシック" panose="020B0600070205080204" pitchFamily="50" charset="-128"/>
              <a:cs typeface="Times New Roman" panose="02020603050405020304" pitchFamily="18" charset="0"/>
            </a:rPr>
            <a:t>共済</a:t>
          </a:r>
          <a:r>
            <a:rPr lang="ja-JP" sz="950" u="sng" kern="100">
              <a:solidFill>
                <a:srgbClr val="FF0000"/>
              </a:solidFill>
              <a:effectLst/>
              <a:ea typeface="ＭＳ Ｐゴシック" panose="020B0600070205080204" pitchFamily="50" charset="-128"/>
              <a:cs typeface="Times New Roman" panose="02020603050405020304" pitchFamily="18" charset="0"/>
            </a:rPr>
            <a:t>証紙</a:t>
          </a:r>
          <a:r>
            <a:rPr lang="ja-JP" altLang="en-US" sz="950" u="sng" kern="100">
              <a:solidFill>
                <a:srgbClr val="FF0000"/>
              </a:solidFill>
              <a:effectLst/>
              <a:ea typeface="ＭＳ Ｐゴシック" panose="020B0600070205080204" pitchFamily="50" charset="-128"/>
              <a:cs typeface="Times New Roman" panose="02020603050405020304" pitchFamily="18" charset="0"/>
            </a:rPr>
            <a:t>・退職金ポイント</a:t>
          </a:r>
          <a:r>
            <a:rPr lang="ja-JP" sz="950" u="sng" kern="100">
              <a:solidFill>
                <a:srgbClr val="FF0000"/>
              </a:solidFill>
              <a:effectLst/>
              <a:ea typeface="ＭＳ Ｐゴシック" panose="020B0600070205080204" pitchFamily="50" charset="-128"/>
              <a:cs typeface="Times New Roman" panose="02020603050405020304" pitchFamily="18" charset="0"/>
            </a:rPr>
            <a:t>購入額</a:t>
          </a:r>
          <a:r>
            <a:rPr lang="ja-JP" sz="950" kern="100">
              <a:solidFill>
                <a:srgbClr val="FF0000"/>
              </a:solidFill>
              <a:effectLst/>
              <a:ea typeface="ＭＳ Ｐゴシック" panose="020B0600070205080204" pitchFamily="50" charset="-128"/>
              <a:cs typeface="Times New Roman" panose="02020603050405020304" pitchFamily="18" charset="0"/>
            </a:rPr>
            <a:t>となります。</a:t>
          </a:r>
          <a:endParaRPr kumimoji="1" lang="en-US" altLang="ja-JP" sz="950">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50">
              <a:solidFill>
                <a:srgbClr val="FF0000"/>
              </a:solidFill>
              <a:effectLst/>
              <a:latin typeface="+mn-ea"/>
              <a:ea typeface="+mn-ea"/>
              <a:cs typeface="+mn-cs"/>
            </a:rPr>
            <a:t>※</a:t>
          </a:r>
          <a:r>
            <a:rPr kumimoji="1" lang="ja-JP" altLang="ja-JP" sz="950">
              <a:solidFill>
                <a:srgbClr val="FF0000"/>
              </a:solidFill>
              <a:effectLst/>
              <a:latin typeface="+mn-ea"/>
              <a:ea typeface="+mn-ea"/>
              <a:cs typeface="+mn-cs"/>
            </a:rPr>
            <a:t>退職金ポイントは</a:t>
          </a:r>
          <a:r>
            <a:rPr kumimoji="1" lang="en-US" altLang="ja-JP" sz="950">
              <a:solidFill>
                <a:srgbClr val="FF0000"/>
              </a:solidFill>
              <a:effectLst/>
              <a:latin typeface="+mn-ea"/>
              <a:ea typeface="+mn-ea"/>
              <a:cs typeface="+mn-cs"/>
            </a:rPr>
            <a:t>1</a:t>
          </a:r>
          <a:r>
            <a:rPr kumimoji="1" lang="ja-JP" altLang="ja-JP" sz="950">
              <a:solidFill>
                <a:srgbClr val="FF0000"/>
              </a:solidFill>
              <a:effectLst/>
              <a:latin typeface="+mn-ea"/>
              <a:ea typeface="+mn-ea"/>
              <a:cs typeface="+mn-cs"/>
            </a:rPr>
            <a:t>ポイント</a:t>
          </a:r>
          <a:r>
            <a:rPr kumimoji="1" lang="en-US" altLang="ja-JP" sz="950">
              <a:solidFill>
                <a:srgbClr val="FF0000"/>
              </a:solidFill>
              <a:effectLst/>
              <a:latin typeface="+mn-ea"/>
              <a:ea typeface="+mn-ea"/>
              <a:cs typeface="+mn-cs"/>
            </a:rPr>
            <a:t>1</a:t>
          </a:r>
          <a:r>
            <a:rPr kumimoji="1" lang="ja-JP" altLang="ja-JP" sz="950">
              <a:solidFill>
                <a:srgbClr val="FF0000"/>
              </a:solidFill>
              <a:effectLst/>
              <a:latin typeface="+mn-ea"/>
              <a:ea typeface="+mn-ea"/>
              <a:cs typeface="+mn-cs"/>
            </a:rPr>
            <a:t>円とし、</a:t>
          </a:r>
          <a:r>
            <a:rPr kumimoji="1" lang="en-US" altLang="ja-JP" sz="950">
              <a:solidFill>
                <a:srgbClr val="FF0000"/>
              </a:solidFill>
              <a:effectLst/>
              <a:latin typeface="+mn-ea"/>
              <a:ea typeface="+mn-ea"/>
              <a:cs typeface="+mn-cs"/>
            </a:rPr>
            <a:t>10</a:t>
          </a:r>
          <a:r>
            <a:rPr kumimoji="1" lang="ja-JP" altLang="ja-JP" sz="950">
              <a:solidFill>
                <a:srgbClr val="FF0000"/>
              </a:solidFill>
              <a:effectLst/>
              <a:latin typeface="+mn-ea"/>
              <a:ea typeface="+mn-ea"/>
              <a:cs typeface="+mn-cs"/>
            </a:rPr>
            <a:t>円単位で購入ができ</a:t>
          </a:r>
          <a:r>
            <a:rPr kumimoji="1" lang="ja-JP" altLang="en-US" sz="950">
              <a:solidFill>
                <a:srgbClr val="FF0000"/>
              </a:solidFill>
              <a:effectLst/>
              <a:latin typeface="+mn-ea"/>
              <a:ea typeface="+mn-ea"/>
              <a:cs typeface="+mn-cs"/>
            </a:rPr>
            <a:t>ますが、</a:t>
          </a:r>
          <a:r>
            <a:rPr kumimoji="1" lang="ja-JP" altLang="ja-JP" sz="950">
              <a:solidFill>
                <a:srgbClr val="FF0000"/>
              </a:solidFill>
              <a:effectLst/>
              <a:latin typeface="+mn-ea"/>
              <a:ea typeface="+mn-ea"/>
              <a:cs typeface="+mn-cs"/>
            </a:rPr>
            <a:t>最低購入額は</a:t>
          </a:r>
          <a:r>
            <a:rPr kumimoji="1" lang="en-US" altLang="ja-JP" sz="950">
              <a:solidFill>
                <a:srgbClr val="FF0000"/>
              </a:solidFill>
              <a:effectLst/>
              <a:latin typeface="+mn-ea"/>
              <a:ea typeface="+mn-ea"/>
              <a:cs typeface="+mn-cs"/>
            </a:rPr>
            <a:t>3,000</a:t>
          </a:r>
          <a:r>
            <a:rPr kumimoji="1" lang="ja-JP" altLang="ja-JP" sz="950">
              <a:solidFill>
                <a:srgbClr val="FF0000"/>
              </a:solidFill>
              <a:effectLst/>
              <a:latin typeface="+mn-ea"/>
              <a:ea typeface="+mn-ea"/>
              <a:cs typeface="+mn-cs"/>
            </a:rPr>
            <a:t>円から</a:t>
          </a:r>
          <a:r>
            <a:rPr kumimoji="1" lang="ja-JP" altLang="en-US" sz="950">
              <a:solidFill>
                <a:srgbClr val="FF0000"/>
              </a:solidFill>
              <a:effectLst/>
              <a:latin typeface="+mn-ea"/>
              <a:ea typeface="+mn-ea"/>
              <a:cs typeface="+mn-cs"/>
            </a:rPr>
            <a:t>と</a:t>
          </a:r>
          <a:r>
            <a:rPr kumimoji="1" lang="ja-JP" altLang="ja-JP" sz="950">
              <a:solidFill>
                <a:srgbClr val="FF0000"/>
              </a:solidFill>
              <a:effectLst/>
              <a:latin typeface="+mn-ea"/>
              <a:ea typeface="+mn-ea"/>
              <a:cs typeface="+mn-cs"/>
            </a:rPr>
            <a:t>なり</a:t>
          </a:r>
          <a:r>
            <a:rPr kumimoji="1" lang="ja-JP" altLang="en-US" sz="950">
              <a:solidFill>
                <a:srgbClr val="FF0000"/>
              </a:solidFill>
              <a:effectLst/>
              <a:latin typeface="+mn-ea"/>
              <a:ea typeface="+mn-ea"/>
              <a:cs typeface="+mn-cs"/>
            </a:rPr>
            <a:t>ます。</a:t>
          </a:r>
          <a:endParaRPr kumimoji="1" lang="en-US" altLang="ja-JP" sz="950">
            <a:solidFill>
              <a:srgbClr val="FF0000"/>
            </a:solidFill>
            <a:effectLst/>
            <a:latin typeface="+mn-ea"/>
            <a:ea typeface="+mn-ea"/>
            <a:cs typeface="+mn-cs"/>
          </a:endParaRPr>
        </a:p>
      </xdr:txBody>
    </xdr:sp>
    <xdr:clientData/>
  </xdr:twoCellAnchor>
  <xdr:twoCellAnchor>
    <xdr:from>
      <xdr:col>7</xdr:col>
      <xdr:colOff>801686</xdr:colOff>
      <xdr:row>8</xdr:row>
      <xdr:rowOff>222250</xdr:rowOff>
    </xdr:from>
    <xdr:to>
      <xdr:col>14</xdr:col>
      <xdr:colOff>261934</xdr:colOff>
      <xdr:row>11</xdr:row>
      <xdr:rowOff>95249</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611811" y="1809750"/>
          <a:ext cx="6183311" cy="888999"/>
        </a:xfrm>
        <a:prstGeom prst="wedgeRoundRectCallout">
          <a:avLst>
            <a:gd name="adj1" fmla="val 37396"/>
            <a:gd name="adj2" fmla="val -18609"/>
            <a:gd name="adj3" fmla="val 16667"/>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endParaRPr kumimoji="1" lang="en-US" altLang="ja-JP" sz="1200">
            <a:solidFill>
              <a:srgbClr val="002060"/>
            </a:solidFill>
            <a:latin typeface="HGP創英角ﾎﾟｯﾌﾟ体" pitchFamily="50" charset="-128"/>
            <a:ea typeface="ＤＨＰ平成ゴシックW5" pitchFamily="2"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rtlCol="0" anchor="ctr"/>
      <a:lstStyle>
        <a:defPPr algn="l">
          <a:defRPr kumimoji="1" sz="1050">
            <a:ea typeface="ＤＦ平成ゴシック体W5" pitchFamily="1"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R30"/>
  <sheetViews>
    <sheetView showGridLines="0" tabSelected="1" topLeftCell="B1" zoomScale="120" zoomScaleNormal="120" workbookViewId="0">
      <selection activeCell="H12" sqref="H12"/>
    </sheetView>
  </sheetViews>
  <sheetFormatPr defaultRowHeight="13.5" x14ac:dyDescent="0.15"/>
  <cols>
    <col min="1" max="1" width="4.625" hidden="1" customWidth="1"/>
    <col min="3" max="3" width="2.5" customWidth="1"/>
    <col min="4" max="4" width="13.875" bestFit="1" customWidth="1"/>
    <col min="5" max="14" width="12.625" customWidth="1"/>
    <col min="15" max="15" width="8.5" customWidth="1"/>
    <col min="16" max="16" width="4.625" customWidth="1"/>
    <col min="17" max="18" width="9" hidden="1" customWidth="1"/>
  </cols>
  <sheetData>
    <row r="7" spans="1:18" ht="16.5" customHeight="1" thickBot="1" x14ac:dyDescent="0.2">
      <c r="E7" s="29" t="s">
        <v>22</v>
      </c>
      <c r="Q7" s="32" t="s">
        <v>30</v>
      </c>
    </row>
    <row r="8" spans="1:18" ht="39.75" customHeight="1" thickTop="1" thickBot="1" x14ac:dyDescent="0.2">
      <c r="B8" s="50" t="s">
        <v>19</v>
      </c>
      <c r="C8" s="51"/>
      <c r="D8" s="52"/>
      <c r="E8" s="26"/>
      <c r="F8" t="s">
        <v>13</v>
      </c>
      <c r="I8" s="65" t="s">
        <v>35</v>
      </c>
      <c r="J8" s="65"/>
      <c r="K8" s="65"/>
      <c r="L8" s="64">
        <f>ROUNDUP($Q$8/320,0)</f>
        <v>0</v>
      </c>
      <c r="M8" s="64"/>
      <c r="N8" s="64"/>
      <c r="O8" s="45" t="s">
        <v>34</v>
      </c>
      <c r="Q8" s="46">
        <f>($E$8*$B$29/1000)*$E$10/70</f>
        <v>0</v>
      </c>
      <c r="R8" s="47"/>
    </row>
    <row r="9" spans="1:18" ht="39.75" customHeight="1" thickTop="1" thickBot="1" x14ac:dyDescent="0.2">
      <c r="B9" s="58" t="s">
        <v>20</v>
      </c>
      <c r="C9" s="59"/>
      <c r="D9" s="60"/>
      <c r="E9" s="28"/>
      <c r="H9" s="11"/>
      <c r="I9" s="65" t="s">
        <v>36</v>
      </c>
      <c r="J9" s="65"/>
      <c r="K9" s="65"/>
      <c r="L9" s="64">
        <f>L8*320</f>
        <v>0</v>
      </c>
      <c r="M9" s="64"/>
      <c r="N9" s="64"/>
      <c r="O9" s="37" t="s">
        <v>13</v>
      </c>
    </row>
    <row r="10" spans="1:18" ht="39.75" customHeight="1" thickTop="1" thickBot="1" x14ac:dyDescent="0.2">
      <c r="B10" s="50" t="s">
        <v>21</v>
      </c>
      <c r="C10" s="51"/>
      <c r="D10" s="52"/>
      <c r="E10" s="26"/>
      <c r="F10" t="s">
        <v>14</v>
      </c>
      <c r="H10" s="11"/>
      <c r="I10" s="21"/>
      <c r="J10" s="44"/>
      <c r="K10" s="22"/>
      <c r="L10" s="22"/>
      <c r="M10" s="10"/>
    </row>
    <row r="11" spans="1:18" ht="39" hidden="1" customHeight="1" thickTop="1" thickBot="1" x14ac:dyDescent="0.2">
      <c r="A11" s="61" t="s">
        <v>15</v>
      </c>
      <c r="B11" s="62"/>
      <c r="C11" s="62"/>
      <c r="D11" s="63"/>
      <c r="E11" s="27">
        <f>MAX(E30:I30)</f>
        <v>1</v>
      </c>
    </row>
    <row r="12" spans="1:18" ht="53.25" customHeight="1" x14ac:dyDescent="0.15">
      <c r="A12" s="33"/>
      <c r="B12" s="33"/>
      <c r="C12" s="33"/>
      <c r="D12" s="33"/>
      <c r="E12" s="34"/>
    </row>
    <row r="13" spans="1:18" ht="30.75" x14ac:dyDescent="0.15">
      <c r="A13" s="48" t="s">
        <v>16</v>
      </c>
      <c r="B13" s="49"/>
      <c r="C13" s="49"/>
      <c r="D13" s="30" t="s">
        <v>12</v>
      </c>
      <c r="E13" s="13">
        <v>1</v>
      </c>
      <c r="F13" s="13">
        <v>2</v>
      </c>
      <c r="G13" s="13">
        <v>3</v>
      </c>
      <c r="H13" s="13">
        <v>4</v>
      </c>
      <c r="I13" s="13">
        <v>5</v>
      </c>
      <c r="J13" s="13">
        <v>6</v>
      </c>
      <c r="K13" s="13">
        <v>7</v>
      </c>
      <c r="L13" s="13">
        <v>8</v>
      </c>
      <c r="M13" s="13">
        <v>9</v>
      </c>
      <c r="N13" s="13">
        <v>10</v>
      </c>
      <c r="O13" s="41"/>
    </row>
    <row r="14" spans="1:18" ht="22.5" customHeight="1" x14ac:dyDescent="0.15">
      <c r="A14" s="48"/>
      <c r="B14" s="24"/>
      <c r="C14" s="1"/>
      <c r="D14" s="4" t="s">
        <v>12</v>
      </c>
      <c r="E14" s="53" t="s">
        <v>0</v>
      </c>
      <c r="F14" s="54"/>
      <c r="G14" s="54"/>
      <c r="H14" s="54"/>
      <c r="I14" s="54"/>
      <c r="J14" s="55"/>
      <c r="K14" s="56" t="s">
        <v>5</v>
      </c>
      <c r="L14" s="57"/>
      <c r="M14" s="67" t="s">
        <v>6</v>
      </c>
      <c r="N14" s="68"/>
      <c r="O14" s="42"/>
    </row>
    <row r="15" spans="1:18" ht="24.75" customHeight="1" x14ac:dyDescent="0.15">
      <c r="A15" s="48"/>
      <c r="B15" s="25" t="s">
        <v>11</v>
      </c>
      <c r="C15" s="2"/>
      <c r="D15" s="3"/>
      <c r="E15" s="15" t="s">
        <v>1</v>
      </c>
      <c r="F15" s="15" t="s" ph="1">
        <v>18</v>
      </c>
      <c r="G15" s="15" t="s" ph="1">
        <v>17</v>
      </c>
      <c r="H15" s="15" t="s" ph="1">
        <v>2</v>
      </c>
      <c r="I15" s="15" t="s" ph="1">
        <v>3</v>
      </c>
      <c r="J15" s="16" t="s">
        <v>4</v>
      </c>
      <c r="K15" s="17" t="s">
        <v>7</v>
      </c>
      <c r="L15" s="18" t="s">
        <v>8</v>
      </c>
      <c r="M15" s="19" t="s">
        <v>9</v>
      </c>
      <c r="N15" s="20" t="s">
        <v>10</v>
      </c>
      <c r="O15" s="43"/>
    </row>
    <row r="16" spans="1:18" ht="33" customHeight="1" x14ac:dyDescent="0.15">
      <c r="A16" s="14">
        <v>1</v>
      </c>
      <c r="B16" s="69" t="s">
        <v>24</v>
      </c>
      <c r="C16" s="70"/>
      <c r="D16" s="71"/>
      <c r="E16" s="5">
        <v>3.5</v>
      </c>
      <c r="F16" s="5">
        <v>3.5</v>
      </c>
      <c r="G16" s="5">
        <v>4.5</v>
      </c>
      <c r="H16" s="5">
        <v>4.0999999999999996</v>
      </c>
      <c r="I16" s="5">
        <v>3.7</v>
      </c>
      <c r="J16" s="6">
        <v>4.0999999999999996</v>
      </c>
      <c r="K16" s="7">
        <v>4.8</v>
      </c>
      <c r="L16" s="8">
        <v>3.2</v>
      </c>
      <c r="M16" s="9">
        <v>2.9</v>
      </c>
      <c r="N16" s="5">
        <v>2.2000000000000002</v>
      </c>
      <c r="O16" s="39"/>
    </row>
    <row r="17" spans="1:15" ht="33" customHeight="1" x14ac:dyDescent="0.15">
      <c r="A17" s="14">
        <v>2</v>
      </c>
      <c r="B17" s="69" t="s">
        <v>27</v>
      </c>
      <c r="C17" s="70"/>
      <c r="D17" s="71"/>
      <c r="E17" s="5">
        <v>3.3</v>
      </c>
      <c r="F17" s="5">
        <v>3.2</v>
      </c>
      <c r="G17" s="5">
        <v>3.6</v>
      </c>
      <c r="H17" s="5">
        <v>3.8</v>
      </c>
      <c r="I17" s="5">
        <v>2.8</v>
      </c>
      <c r="J17" s="6">
        <v>3.6</v>
      </c>
      <c r="K17" s="7">
        <v>2.9</v>
      </c>
      <c r="L17" s="8">
        <v>3</v>
      </c>
      <c r="M17" s="9">
        <v>2.1</v>
      </c>
      <c r="N17" s="5">
        <v>1.7</v>
      </c>
      <c r="O17" s="39"/>
    </row>
    <row r="18" spans="1:15" ht="33" customHeight="1" x14ac:dyDescent="0.15">
      <c r="A18" s="14">
        <v>3</v>
      </c>
      <c r="B18" s="69" t="s">
        <v>26</v>
      </c>
      <c r="C18" s="70"/>
      <c r="D18" s="71"/>
      <c r="E18" s="5">
        <v>2.9</v>
      </c>
      <c r="F18" s="5">
        <v>2.8</v>
      </c>
      <c r="G18" s="5">
        <v>2.8</v>
      </c>
      <c r="H18" s="5">
        <v>3.1</v>
      </c>
      <c r="I18" s="5">
        <v>2.7</v>
      </c>
      <c r="J18" s="6">
        <v>3.1</v>
      </c>
      <c r="K18" s="7">
        <v>2.7</v>
      </c>
      <c r="L18" s="8">
        <v>2.5</v>
      </c>
      <c r="M18" s="9">
        <v>1.8</v>
      </c>
      <c r="N18" s="5">
        <v>1.4</v>
      </c>
      <c r="O18" s="39"/>
    </row>
    <row r="19" spans="1:15" ht="33" customHeight="1" x14ac:dyDescent="0.15">
      <c r="A19" s="14">
        <v>4</v>
      </c>
      <c r="B19" s="69" t="s">
        <v>25</v>
      </c>
      <c r="C19" s="70"/>
      <c r="D19" s="71"/>
      <c r="E19" s="5">
        <v>2.2999999999999998</v>
      </c>
      <c r="F19" s="5">
        <v>2.1</v>
      </c>
      <c r="G19" s="5">
        <v>2.1</v>
      </c>
      <c r="H19" s="5">
        <v>2.5</v>
      </c>
      <c r="I19" s="5">
        <v>1.9</v>
      </c>
      <c r="J19" s="6">
        <v>2.2999999999999998</v>
      </c>
      <c r="K19" s="7">
        <v>2.2000000000000002</v>
      </c>
      <c r="L19" s="8">
        <v>2.1</v>
      </c>
      <c r="M19" s="9">
        <v>1.4</v>
      </c>
      <c r="N19" s="5">
        <v>1.1000000000000001</v>
      </c>
      <c r="O19" s="39"/>
    </row>
    <row r="20" spans="1:15" ht="33" customHeight="1" x14ac:dyDescent="0.15">
      <c r="A20" s="14">
        <v>5</v>
      </c>
      <c r="B20" s="72" t="s">
        <v>23</v>
      </c>
      <c r="C20" s="73"/>
      <c r="D20" s="74"/>
      <c r="E20" s="5">
        <v>1.7</v>
      </c>
      <c r="F20" s="5">
        <v>1.6</v>
      </c>
      <c r="G20" s="5">
        <v>1.9</v>
      </c>
      <c r="H20" s="5">
        <v>1.8</v>
      </c>
      <c r="I20" s="5">
        <v>1.7</v>
      </c>
      <c r="J20" s="6">
        <v>1.8</v>
      </c>
      <c r="K20" s="7">
        <v>2</v>
      </c>
      <c r="L20" s="8">
        <v>1.8</v>
      </c>
      <c r="M20" s="9">
        <v>1.1000000000000001</v>
      </c>
      <c r="N20" s="5">
        <v>1.1000000000000001</v>
      </c>
      <c r="O20" s="39"/>
    </row>
    <row r="21" spans="1:15" ht="9.9499999999999993" customHeight="1" x14ac:dyDescent="0.15"/>
    <row r="22" spans="1:15" s="35" customFormat="1" ht="18.75" customHeight="1" x14ac:dyDescent="0.15">
      <c r="B22" s="75" t="s">
        <v>32</v>
      </c>
      <c r="C22" s="75"/>
      <c r="D22" s="75"/>
      <c r="E22" s="75"/>
      <c r="F22" s="75"/>
      <c r="G22" s="75"/>
      <c r="H22" s="75"/>
      <c r="I22" s="75"/>
      <c r="J22" s="75"/>
      <c r="K22" s="75"/>
      <c r="L22" s="75"/>
      <c r="M22" s="75"/>
      <c r="N22" s="75"/>
      <c r="O22" s="38"/>
    </row>
    <row r="23" spans="1:15" s="36" customFormat="1" ht="18.75" customHeight="1" x14ac:dyDescent="0.15">
      <c r="B23" s="75" t="s">
        <v>31</v>
      </c>
      <c r="C23" s="75"/>
      <c r="D23" s="75"/>
      <c r="E23" s="75"/>
      <c r="F23" s="75"/>
      <c r="G23" s="75"/>
      <c r="H23" s="75"/>
      <c r="I23" s="75"/>
      <c r="J23" s="75"/>
      <c r="K23" s="75"/>
      <c r="L23" s="75"/>
      <c r="M23" s="75"/>
      <c r="N23" s="75"/>
      <c r="O23" s="38"/>
    </row>
    <row r="24" spans="1:15" s="35" customFormat="1" ht="18.75" customHeight="1" x14ac:dyDescent="0.15">
      <c r="B24" s="75" t="s">
        <v>28</v>
      </c>
      <c r="C24" s="75"/>
      <c r="D24" s="75"/>
      <c r="E24" s="75"/>
      <c r="F24" s="75"/>
      <c r="G24" s="75"/>
      <c r="H24" s="75"/>
      <c r="I24" s="75"/>
      <c r="J24" s="75"/>
      <c r="K24" s="75"/>
      <c r="L24" s="75"/>
      <c r="M24" s="75"/>
      <c r="N24" s="75"/>
      <c r="O24" s="38"/>
    </row>
    <row r="25" spans="1:15" s="35" customFormat="1" ht="18.75" customHeight="1" x14ac:dyDescent="0.15">
      <c r="B25" s="75" t="s">
        <v>33</v>
      </c>
      <c r="C25" s="75"/>
      <c r="D25" s="75"/>
      <c r="E25" s="75"/>
      <c r="F25" s="75"/>
      <c r="G25" s="75"/>
      <c r="H25" s="75"/>
      <c r="I25" s="75"/>
      <c r="J25" s="75"/>
      <c r="K25" s="75"/>
      <c r="L25" s="75"/>
      <c r="M25" s="75"/>
      <c r="N25" s="75"/>
      <c r="O25" s="38"/>
    </row>
    <row r="26" spans="1:15" s="35" customFormat="1" ht="18.75" customHeight="1" x14ac:dyDescent="0.15">
      <c r="B26" s="75" t="s">
        <v>29</v>
      </c>
      <c r="C26" s="75"/>
      <c r="D26" s="75"/>
      <c r="E26" s="75"/>
      <c r="F26" s="75"/>
      <c r="G26" s="75"/>
      <c r="H26" s="75"/>
      <c r="I26" s="75"/>
      <c r="J26" s="75"/>
      <c r="K26" s="75"/>
      <c r="L26" s="75"/>
      <c r="M26" s="75"/>
      <c r="N26" s="75"/>
      <c r="O26" s="38"/>
    </row>
    <row r="27" spans="1:15" ht="13.5" customHeight="1" x14ac:dyDescent="0.15">
      <c r="B27" s="66"/>
      <c r="C27" s="66"/>
      <c r="D27" s="66"/>
      <c r="E27" s="66"/>
      <c r="F27" s="66"/>
      <c r="G27" s="66"/>
      <c r="H27" s="66"/>
      <c r="I27" s="66"/>
      <c r="J27" s="66"/>
      <c r="K27" s="66"/>
      <c r="L27" s="66"/>
      <c r="M27" s="66"/>
      <c r="N27" s="66"/>
      <c r="O27" s="31"/>
    </row>
    <row r="28" spans="1:15" x14ac:dyDescent="0.15">
      <c r="B28" s="31"/>
      <c r="C28" s="31"/>
      <c r="D28" s="31"/>
      <c r="E28" s="31"/>
      <c r="F28" s="31"/>
      <c r="G28" s="31"/>
      <c r="H28" s="31"/>
      <c r="I28" s="31"/>
      <c r="J28" s="31"/>
      <c r="K28" s="31"/>
      <c r="L28" s="31"/>
      <c r="M28" s="31"/>
      <c r="N28" s="31"/>
      <c r="O28" s="31"/>
    </row>
    <row r="29" spans="1:15" s="11" customFormat="1" hidden="1" x14ac:dyDescent="0.15">
      <c r="B29" s="12">
        <f>MAX(E29:N29)</f>
        <v>0</v>
      </c>
      <c r="E29" s="12" t="str">
        <f>IF($E9=1,VLOOKUP($E$11,金額区分別購入率,5),"×")</f>
        <v>×</v>
      </c>
      <c r="F29" s="12" t="str">
        <f>IF($E9=2,VLOOKUP($E$11,金額区分別購入率,6),"×")</f>
        <v>×</v>
      </c>
      <c r="G29" s="12" t="str">
        <f>IF($E9=3,VLOOKUP($E$11,金額区分別購入率,7),"×")</f>
        <v>×</v>
      </c>
      <c r="H29" s="12" t="str">
        <f>IF($E9=4,VLOOKUP($E$11,金額区分別購入率,8),"×")</f>
        <v>×</v>
      </c>
      <c r="I29" s="12" t="str">
        <f>IF($E9=5,VLOOKUP($E$11,金額区分別購入率,9),"×")</f>
        <v>×</v>
      </c>
      <c r="J29" s="12" t="str">
        <f>IF($E9=6,VLOOKUP($E$11,金額区分別購入率,10),"×")</f>
        <v>×</v>
      </c>
      <c r="K29" s="12" t="str">
        <f>IF($E9=7,VLOOKUP($E$11,金額区分別購入率,11),"×")</f>
        <v>×</v>
      </c>
      <c r="L29" s="12" t="str">
        <f>IF($E9=8,VLOOKUP($E$11,金額区分別購入率,12),"×")</f>
        <v>×</v>
      </c>
      <c r="M29" s="12" t="str">
        <f>IF($E9=9,VLOOKUP($E$11,金額区分別購入率,13),"×")</f>
        <v>×</v>
      </c>
      <c r="N29" s="12" t="str">
        <f>IF($E9=10,VLOOKUP($E$11,金額区分別購入率,14),"×")</f>
        <v>×</v>
      </c>
      <c r="O29" s="40"/>
    </row>
    <row r="30" spans="1:15" hidden="1" x14ac:dyDescent="0.15">
      <c r="B30" s="23">
        <f>MAX(E30:I30)</f>
        <v>1</v>
      </c>
      <c r="E30" s="23">
        <f>IF(E8&lt;10000000,1,"×")</f>
        <v>1</v>
      </c>
      <c r="F30" s="23" t="str">
        <f>IF(AND(E8&gt;=10000000,E8&lt;50000000),2,"×")</f>
        <v>×</v>
      </c>
      <c r="G30" s="23" t="str">
        <f>IF(AND(E8&gt;=50000000,E8&lt;100000000),3,"×")</f>
        <v>×</v>
      </c>
      <c r="H30" s="23" t="str">
        <f>IF(AND(E8&gt;=100000000,E8&lt;500000000),4,"×")</f>
        <v>×</v>
      </c>
      <c r="I30" s="23" t="str">
        <f>IF(E8&gt;=500000000,5,"×")</f>
        <v>×</v>
      </c>
    </row>
  </sheetData>
  <sheetProtection algorithmName="SHA-512" hashValue="xi2XoRzEoOn1fDD5CUIMD+qUJMSysJug6rU4qP14OOYNhUFpbuJvAJXSfvgKGJCbsGz3xqtWM//58uLRumv2mA==" saltValue="l1hWpNXMdQ2ATBJ1HC6UPg==" spinCount="100000" sheet="1" insertColumns="0" insertRows="0" deleteColumns="0" deleteRows="0"/>
  <mergeCells count="25">
    <mergeCell ref="B27:N27"/>
    <mergeCell ref="M14:N14"/>
    <mergeCell ref="B16:D16"/>
    <mergeCell ref="B17:D17"/>
    <mergeCell ref="B18:D18"/>
    <mergeCell ref="B19:D19"/>
    <mergeCell ref="B20:D20"/>
    <mergeCell ref="B22:N22"/>
    <mergeCell ref="B23:N23"/>
    <mergeCell ref="B26:N26"/>
    <mergeCell ref="B24:N24"/>
    <mergeCell ref="B25:N25"/>
    <mergeCell ref="Q8:R8"/>
    <mergeCell ref="A13:A15"/>
    <mergeCell ref="B13:C13"/>
    <mergeCell ref="B8:D8"/>
    <mergeCell ref="E14:J14"/>
    <mergeCell ref="K14:L14"/>
    <mergeCell ref="B10:D10"/>
    <mergeCell ref="B9:D9"/>
    <mergeCell ref="A11:D11"/>
    <mergeCell ref="L8:N8"/>
    <mergeCell ref="L9:N9"/>
    <mergeCell ref="I8:K8"/>
    <mergeCell ref="I9:K9"/>
  </mergeCells>
  <phoneticPr fontId="2"/>
  <conditionalFormatting sqref="E16">
    <cfRule type="cellIs" dxfId="41" priority="42" operator="equal">
      <formula>$E$29</formula>
    </cfRule>
  </conditionalFormatting>
  <conditionalFormatting sqref="E17">
    <cfRule type="cellIs" dxfId="40" priority="41" operator="equal">
      <formula>$E$29</formula>
    </cfRule>
  </conditionalFormatting>
  <conditionalFormatting sqref="E18">
    <cfRule type="cellIs" dxfId="39" priority="40" operator="equal">
      <formula>$E$29</formula>
    </cfRule>
  </conditionalFormatting>
  <conditionalFormatting sqref="E19">
    <cfRule type="cellIs" dxfId="38" priority="39" operator="equal">
      <formula>$E$29</formula>
    </cfRule>
  </conditionalFormatting>
  <conditionalFormatting sqref="E20">
    <cfRule type="cellIs" dxfId="37" priority="38" operator="equal">
      <formula>$E$29</formula>
    </cfRule>
  </conditionalFormatting>
  <conditionalFormatting sqref="F16">
    <cfRule type="cellIs" dxfId="36" priority="37" operator="equal">
      <formula>$F$29</formula>
    </cfRule>
  </conditionalFormatting>
  <conditionalFormatting sqref="F17">
    <cfRule type="cellIs" dxfId="35" priority="36" operator="equal">
      <formula>$F$29</formula>
    </cfRule>
  </conditionalFormatting>
  <conditionalFormatting sqref="F18">
    <cfRule type="cellIs" dxfId="34" priority="35" operator="equal">
      <formula>$F$29</formula>
    </cfRule>
  </conditionalFormatting>
  <conditionalFormatting sqref="F19">
    <cfRule type="cellIs" dxfId="33" priority="34" operator="equal">
      <formula>$F$29</formula>
    </cfRule>
  </conditionalFormatting>
  <conditionalFormatting sqref="F20">
    <cfRule type="cellIs" dxfId="32" priority="33" operator="equal">
      <formula>$F$29</formula>
    </cfRule>
  </conditionalFormatting>
  <conditionalFormatting sqref="G16">
    <cfRule type="cellIs" dxfId="31" priority="32" operator="equal">
      <formula>$G$29</formula>
    </cfRule>
  </conditionalFormatting>
  <conditionalFormatting sqref="G17">
    <cfRule type="cellIs" dxfId="30" priority="31" operator="equal">
      <formula>$G$29</formula>
    </cfRule>
  </conditionalFormatting>
  <conditionalFormatting sqref="G18">
    <cfRule type="cellIs" dxfId="29" priority="30" operator="equal">
      <formula>$G$29</formula>
    </cfRule>
  </conditionalFormatting>
  <conditionalFormatting sqref="G19">
    <cfRule type="cellIs" dxfId="28" priority="29" operator="equal">
      <formula>$G$29</formula>
    </cfRule>
  </conditionalFormatting>
  <conditionalFormatting sqref="G20">
    <cfRule type="cellIs" dxfId="27" priority="28" operator="equal">
      <formula>$G$29</formula>
    </cfRule>
  </conditionalFormatting>
  <conditionalFormatting sqref="H16">
    <cfRule type="cellIs" dxfId="26" priority="27" operator="equal">
      <formula>$H$29</formula>
    </cfRule>
  </conditionalFormatting>
  <conditionalFormatting sqref="H17">
    <cfRule type="cellIs" dxfId="25" priority="26" operator="equal">
      <formula>$H$29</formula>
    </cfRule>
  </conditionalFormatting>
  <conditionalFormatting sqref="H18">
    <cfRule type="cellIs" dxfId="24" priority="25" operator="equal">
      <formula>$H$29</formula>
    </cfRule>
  </conditionalFormatting>
  <conditionalFormatting sqref="H19">
    <cfRule type="cellIs" dxfId="23" priority="24" operator="equal">
      <formula>$H$29</formula>
    </cfRule>
  </conditionalFormatting>
  <conditionalFormatting sqref="H20">
    <cfRule type="cellIs" dxfId="22" priority="23" operator="equal">
      <formula>$H$29</formula>
    </cfRule>
  </conditionalFormatting>
  <conditionalFormatting sqref="I16">
    <cfRule type="cellIs" dxfId="21" priority="22" operator="equal">
      <formula>$I$29</formula>
    </cfRule>
  </conditionalFormatting>
  <conditionalFormatting sqref="I17">
    <cfRule type="cellIs" dxfId="20" priority="21" operator="equal">
      <formula>$I$29</formula>
    </cfRule>
  </conditionalFormatting>
  <conditionalFormatting sqref="I18">
    <cfRule type="cellIs" dxfId="19" priority="20" operator="equal">
      <formula>$I$29</formula>
    </cfRule>
  </conditionalFormatting>
  <conditionalFormatting sqref="I19">
    <cfRule type="cellIs" dxfId="18" priority="19" operator="equal">
      <formula>$I$29</formula>
    </cfRule>
  </conditionalFormatting>
  <conditionalFormatting sqref="I20">
    <cfRule type="cellIs" dxfId="17" priority="18" operator="equal">
      <formula>$I$29</formula>
    </cfRule>
  </conditionalFormatting>
  <conditionalFormatting sqref="J16">
    <cfRule type="cellIs" dxfId="16" priority="17" operator="equal">
      <formula>$J$29</formula>
    </cfRule>
  </conditionalFormatting>
  <conditionalFormatting sqref="J17">
    <cfRule type="cellIs" dxfId="15" priority="16" operator="equal">
      <formula>$J$29</formula>
    </cfRule>
  </conditionalFormatting>
  <conditionalFormatting sqref="J18">
    <cfRule type="cellIs" dxfId="14" priority="15" operator="equal">
      <formula>$J$29</formula>
    </cfRule>
  </conditionalFormatting>
  <conditionalFormatting sqref="J19">
    <cfRule type="cellIs" dxfId="13" priority="14" operator="equal">
      <formula>$J$29</formula>
    </cfRule>
  </conditionalFormatting>
  <conditionalFormatting sqref="J20">
    <cfRule type="cellIs" dxfId="12" priority="13" operator="equal">
      <formula>$J$29</formula>
    </cfRule>
  </conditionalFormatting>
  <conditionalFormatting sqref="K16">
    <cfRule type="cellIs" dxfId="11" priority="12" operator="equal">
      <formula>$K$29</formula>
    </cfRule>
  </conditionalFormatting>
  <conditionalFormatting sqref="K17">
    <cfRule type="cellIs" dxfId="10" priority="11" operator="equal">
      <formula>$K$29</formula>
    </cfRule>
  </conditionalFormatting>
  <conditionalFormatting sqref="K18">
    <cfRule type="cellIs" dxfId="9" priority="10" operator="equal">
      <formula>$K$29</formula>
    </cfRule>
  </conditionalFormatting>
  <conditionalFormatting sqref="K19">
    <cfRule type="cellIs" dxfId="8" priority="9" operator="equal">
      <formula>$K$29</formula>
    </cfRule>
  </conditionalFormatting>
  <conditionalFormatting sqref="K20">
    <cfRule type="cellIs" dxfId="7" priority="8" operator="equal">
      <formula>$K$29</formula>
    </cfRule>
  </conditionalFormatting>
  <conditionalFormatting sqref="L16">
    <cfRule type="cellIs" dxfId="6" priority="7" operator="equal">
      <formula>$L$29</formula>
    </cfRule>
  </conditionalFormatting>
  <conditionalFormatting sqref="L17">
    <cfRule type="cellIs" dxfId="5" priority="6" operator="equal">
      <formula>$L$29</formula>
    </cfRule>
  </conditionalFormatting>
  <conditionalFormatting sqref="L18">
    <cfRule type="cellIs" dxfId="4" priority="5" operator="equal">
      <formula>$L$29</formula>
    </cfRule>
  </conditionalFormatting>
  <conditionalFormatting sqref="L19">
    <cfRule type="cellIs" dxfId="3" priority="4" operator="equal">
      <formula>$L$29</formula>
    </cfRule>
  </conditionalFormatting>
  <conditionalFormatting sqref="L20">
    <cfRule type="cellIs" dxfId="2" priority="3" operator="equal">
      <formula>$L$29</formula>
    </cfRule>
  </conditionalFormatting>
  <conditionalFormatting sqref="M16:M20">
    <cfRule type="cellIs" dxfId="1" priority="2" operator="equal">
      <formula>$M$29</formula>
    </cfRule>
  </conditionalFormatting>
  <conditionalFormatting sqref="N16:O20">
    <cfRule type="cellIs" dxfId="0" priority="1" operator="equal">
      <formula>$N$29</formula>
    </cfRule>
  </conditionalFormatting>
  <dataValidations count="1">
    <dataValidation type="list" allowBlank="1" showInputMessage="1" showErrorMessage="1" sqref="E9" xr:uid="{00000000-0002-0000-0000-000000000000}">
      <formula1>$E$13:$N$13</formula1>
    </dataValidation>
  </dataValidations>
  <pageMargins left="0.31496062992125984" right="0.31496062992125984" top="0.74803149606299213" bottom="0.74803149606299213" header="0.31496062992125984" footer="0.31496062992125984"/>
  <pageSetup paperSize="9" scale="86" orientation="landscape" r:id="rId1"/>
  <colBreaks count="1" manualBreakCount="1">
    <brk id="15" min="1"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購入率計算サポート</vt:lpstr>
      <vt:lpstr>Sheet2</vt:lpstr>
      <vt:lpstr>Sheet3</vt:lpstr>
      <vt:lpstr>購入率計算サポート!Print_Area</vt:lpstr>
      <vt:lpstr>金額区分別購入率</vt:lpstr>
      <vt:lpstr>区分１</vt:lpstr>
      <vt:lpstr>区分２</vt:lpstr>
      <vt:lpstr>区分３</vt:lpstr>
      <vt:lpstr>区分４</vt:lpstr>
      <vt:lpstr>区分５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PC-user-o</cp:lastModifiedBy>
  <cp:lastPrinted>2021-09-16T10:20:26Z</cp:lastPrinted>
  <dcterms:created xsi:type="dcterms:W3CDTF">2010-10-29T04:48:24Z</dcterms:created>
  <dcterms:modified xsi:type="dcterms:W3CDTF">2023-02-15T01:04:53Z</dcterms:modified>
</cp:coreProperties>
</file>